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bookViews>
    <workbookView xWindow="0" yWindow="0" windowWidth="28800" windowHeight="11310" activeTab="1" xr2:uid="{00000000-000D-0000-FFFF-FFFF00000000}"/>
  </bookViews>
  <sheets>
    <sheet name="Tabelle2" sheetId="2" r:id="rId1"/>
    <sheet name="Tabelle1" sheetId="1" r:id="rId2"/>
  </sheets>
  <definedNames>
    <definedName name="ArtBAföG">Tabelle2!$A$1:$A$2</definedName>
    <definedName name="ausbart">Tabelle2!$D$1:$D$18</definedName>
    <definedName name="Jahr">Tabelle2!$D$11:$D$12</definedName>
    <definedName name="janein">Tabelle2!$A$4:$A$5</definedName>
    <definedName name="kin">Tabelle2!$A$14:$A$20</definedName>
    <definedName name="land">Tabelle2!$A$10:$A$11</definedName>
    <definedName name="lands">Tabelle2!$A$10:$A$12</definedName>
    <definedName name="landss">Tabelle2!$A$10:$A$70</definedName>
    <definedName name="mon">Tabelle2!$I$1:$I$16</definedName>
    <definedName name="schulart">Tabelle2!$D$1:$D$12</definedName>
    <definedName name="schule">Tabelle2!$D$1:$D$9</definedName>
    <definedName name="Sit">Tabelle2!$A$7:$A$8</definedName>
    <definedName name="verh">Tabelle2!$C$15:$C$17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32" i="1" l="1"/>
  <c r="F23" i="1"/>
  <c r="D23" i="1" s="1"/>
  <c r="F21" i="1"/>
  <c r="D21" i="1" s="1"/>
  <c r="F27" i="1"/>
  <c r="D13" i="1"/>
  <c r="D17" i="1"/>
  <c r="F18" i="1"/>
  <c r="H18" i="1" s="1"/>
  <c r="D18" i="1" s="1"/>
  <c r="D14" i="1"/>
  <c r="D10" i="1"/>
  <c r="D9" i="1"/>
  <c r="D31" i="1" l="1"/>
  <c r="D33" i="1" s="1"/>
  <c r="D34" i="1" s="1"/>
  <c r="D35" i="1" s="1"/>
</calcChain>
</file>

<file path=xl/sharedStrings.xml><?xml version="1.0" encoding="utf-8"?>
<sst xmlns="http://schemas.openxmlformats.org/spreadsheetml/2006/main" count="65" uniqueCount="51">
  <si>
    <t>Art des Bafögs</t>
  </si>
  <si>
    <t>normal</t>
  </si>
  <si>
    <t>Ausbildungsart</t>
  </si>
  <si>
    <t>Ausbildungsland</t>
  </si>
  <si>
    <t>Schulgeld/Studiengebühren</t>
  </si>
  <si>
    <t>ja</t>
  </si>
  <si>
    <t>nein</t>
  </si>
  <si>
    <t>Lebensituation</t>
  </si>
  <si>
    <t>bei den Eltern</t>
  </si>
  <si>
    <t>nicht bei den Eltern</t>
  </si>
  <si>
    <t>selbst krankenverischert</t>
  </si>
  <si>
    <t>selbst pflegeversichert</t>
  </si>
  <si>
    <t>Gesamtbedarf</t>
  </si>
  <si>
    <t>Hochschule(Studium)</t>
  </si>
  <si>
    <t>Gymnasium</t>
  </si>
  <si>
    <t>Kolleg/Abendgymnasium</t>
  </si>
  <si>
    <t>(Berufs)Fachschule (ohne abgeschlossene Ausbildung)</t>
  </si>
  <si>
    <t>elternunabhängig</t>
  </si>
  <si>
    <t>Fachschule (mit abgeschlossener Ausbildung)</t>
  </si>
  <si>
    <t xml:space="preserve">Berufsaufbauschule </t>
  </si>
  <si>
    <t xml:space="preserve">Fachoberschule </t>
  </si>
  <si>
    <t xml:space="preserve">Abendrealschule </t>
  </si>
  <si>
    <t xml:space="preserve">Abendhauptschule </t>
  </si>
  <si>
    <t>Deutschland</t>
  </si>
  <si>
    <t>EU-Ausland</t>
  </si>
  <si>
    <t>Sonstige</t>
  </si>
  <si>
    <t>Bewilligungszeitraumbeginn</t>
  </si>
  <si>
    <t>Eigenes Einkommen (monatl.)</t>
  </si>
  <si>
    <t>Bewilligungszeitraum in Monaten</t>
  </si>
  <si>
    <t>Anzahl der Kinder</t>
  </si>
  <si>
    <t>Verheiratet</t>
  </si>
  <si>
    <t xml:space="preserve">Eigenes Vermögen </t>
  </si>
  <si>
    <t>Waisenrente (monatl.)</t>
  </si>
  <si>
    <t>Waisenrente Freibetrag</t>
  </si>
  <si>
    <t>Unterhalt für Ex-PartnerIn</t>
  </si>
  <si>
    <t>Selbstständig</t>
  </si>
  <si>
    <t>Einkommen des Vaters (monatl.)</t>
  </si>
  <si>
    <t>Einkommen der Mutter (monatl.)</t>
  </si>
  <si>
    <t>Verheiratet/Lebenspartnerschaft</t>
  </si>
  <si>
    <t>Nicht verheiratet</t>
  </si>
  <si>
    <t>Getrennt</t>
  </si>
  <si>
    <t>Wenn getrennt</t>
  </si>
  <si>
    <t>Einkommen des Stiefelternteils (monatl.)</t>
  </si>
  <si>
    <t>Unterkunftspauschale</t>
  </si>
  <si>
    <t>Gesamt-Anspruch/Monat</t>
  </si>
  <si>
    <t>Gesamt-Anspruch/Jahr</t>
  </si>
  <si>
    <t>Darlehensbetrag</t>
  </si>
  <si>
    <t>ab WiSe 2016</t>
  </si>
  <si>
    <t>bis SoSe 2016</t>
  </si>
  <si>
    <t>Daten hier eingeben</t>
  </si>
  <si>
    <t>Ergebnisse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</si>
</sst>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64" fontId="1" fillId="0" borderId="20" xfId="0" applyNumberFormat="1" applyFont="1" applyBorder="1" applyAlignment="1" applyProtection="1">
      <alignment horizontal="center"/>
      <protection hidden="1"/>
    </xf>
    <xf numFmtId="164" fontId="0" fillId="0" borderId="17" xfId="0" applyNumberFormat="1" applyBorder="1" applyProtection="1">
      <protection locked="0" hidden="1"/>
    </xf>
    <xf numFmtId="164" fontId="0" fillId="0" borderId="11" xfId="0" applyNumberFormat="1" applyBorder="1" applyProtection="1">
      <protection locked="0" hidden="1"/>
    </xf>
    <xf numFmtId="0" fontId="0" fillId="0" borderId="11" xfId="0" applyBorder="1" applyProtection="1">
      <protection locked="0" hidden="1"/>
    </xf>
    <xf numFmtId="164" fontId="0" fillId="0" borderId="14" xfId="0" applyNumberFormat="1" applyBorder="1" applyProtection="1">
      <protection locked="0" hidden="1"/>
    </xf>
    <xf numFmtId="164" fontId="0" fillId="0" borderId="0" xfId="0" applyNumberFormat="1" applyProtection="1">
      <protection locked="0" hidden="1"/>
    </xf>
    <xf numFmtId="164" fontId="1" fillId="0" borderId="6" xfId="0" applyNumberFormat="1" applyFont="1" applyBorder="1" applyProtection="1">
      <protection locked="0" hidden="1"/>
    </xf>
    <xf numFmtId="164" fontId="1" fillId="0" borderId="7" xfId="0" applyNumberFormat="1" applyFont="1" applyBorder="1" applyProtection="1">
      <protection locked="0" hidden="1"/>
    </xf>
    <xf numFmtId="164" fontId="1" fillId="0" borderId="8" xfId="0" applyNumberFormat="1" applyFont="1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1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164" fontId="0" fillId="0" borderId="9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"/>
  <sheetViews>
    <sheetView workbookViewId="0">
      <selection activeCell="A6" sqref="A6"/>
    </sheetView>
  </sheetViews>
  <sheetFormatPr baseColWidth="10" defaultRowHeight="15" x14ac:dyDescent="0.25"/>
  <sheetData>
    <row r="1" spans="1:9" x14ac:dyDescent="0.25">
      <c r="A1" t="s">
        <v>1</v>
      </c>
      <c r="D1" t="s">
        <v>13</v>
      </c>
      <c r="I1">
        <v>1</v>
      </c>
    </row>
    <row r="2" spans="1:9" x14ac:dyDescent="0.25">
      <c r="A2" t="s">
        <v>17</v>
      </c>
      <c r="D2" t="s">
        <v>16</v>
      </c>
      <c r="I2">
        <v>2</v>
      </c>
    </row>
    <row r="3" spans="1:9" x14ac:dyDescent="0.25">
      <c r="D3" t="s">
        <v>18</v>
      </c>
      <c r="I3">
        <v>3</v>
      </c>
    </row>
    <row r="4" spans="1:9" x14ac:dyDescent="0.25">
      <c r="A4" t="s">
        <v>5</v>
      </c>
      <c r="D4" t="s">
        <v>22</v>
      </c>
      <c r="I4">
        <v>4</v>
      </c>
    </row>
    <row r="5" spans="1:9" x14ac:dyDescent="0.25">
      <c r="A5" t="s">
        <v>6</v>
      </c>
      <c r="D5" t="s">
        <v>21</v>
      </c>
      <c r="I5">
        <v>5</v>
      </c>
    </row>
    <row r="6" spans="1:9" x14ac:dyDescent="0.25">
      <c r="D6" t="s">
        <v>20</v>
      </c>
      <c r="I6">
        <v>6</v>
      </c>
    </row>
    <row r="7" spans="1:9" x14ac:dyDescent="0.25">
      <c r="A7" t="s">
        <v>8</v>
      </c>
      <c r="D7" t="s">
        <v>19</v>
      </c>
      <c r="I7">
        <v>7</v>
      </c>
    </row>
    <row r="8" spans="1:9" x14ac:dyDescent="0.25">
      <c r="A8" t="s">
        <v>9</v>
      </c>
      <c r="D8" t="s">
        <v>14</v>
      </c>
      <c r="I8">
        <v>8</v>
      </c>
    </row>
    <row r="9" spans="1:9" x14ac:dyDescent="0.25">
      <c r="D9" t="s">
        <v>15</v>
      </c>
      <c r="I9">
        <v>9</v>
      </c>
    </row>
    <row r="10" spans="1:9" x14ac:dyDescent="0.25">
      <c r="A10" t="s">
        <v>23</v>
      </c>
      <c r="I10">
        <v>10</v>
      </c>
    </row>
    <row r="11" spans="1:9" x14ac:dyDescent="0.25">
      <c r="A11" t="s">
        <v>24</v>
      </c>
      <c r="D11" t="s">
        <v>48</v>
      </c>
      <c r="I11">
        <v>11</v>
      </c>
    </row>
    <row r="12" spans="1:9" x14ac:dyDescent="0.25">
      <c r="A12" t="s">
        <v>25</v>
      </c>
      <c r="D12" t="s">
        <v>47</v>
      </c>
      <c r="I12">
        <v>12</v>
      </c>
    </row>
    <row r="13" spans="1:9" x14ac:dyDescent="0.25">
      <c r="I13">
        <v>13</v>
      </c>
    </row>
    <row r="14" spans="1:9" x14ac:dyDescent="0.25">
      <c r="A14">
        <v>0</v>
      </c>
      <c r="I14">
        <v>14</v>
      </c>
    </row>
    <row r="15" spans="1:9" x14ac:dyDescent="0.25">
      <c r="A15">
        <v>1</v>
      </c>
      <c r="C15" t="s">
        <v>38</v>
      </c>
      <c r="I15">
        <v>15</v>
      </c>
    </row>
    <row r="16" spans="1:9" x14ac:dyDescent="0.25">
      <c r="A16">
        <v>2</v>
      </c>
      <c r="C16" t="s">
        <v>39</v>
      </c>
      <c r="I16">
        <v>16</v>
      </c>
    </row>
    <row r="17" spans="1:3" x14ac:dyDescent="0.25">
      <c r="A17">
        <v>3</v>
      </c>
      <c r="C17" t="s">
        <v>40</v>
      </c>
    </row>
    <row r="18" spans="1:3" x14ac:dyDescent="0.25">
      <c r="A18">
        <v>4</v>
      </c>
    </row>
    <row r="19" spans="1:3" x14ac:dyDescent="0.25">
      <c r="A19">
        <v>5</v>
      </c>
    </row>
    <row r="20" spans="1:3" x14ac:dyDescent="0.25">
      <c r="A20">
        <v>6</v>
      </c>
    </row>
  </sheetData>
  <sheetProtection algorithmName="SHA-512" hashValue="BsXA6oyt38wHFWktWpTLHRPGO87j0yc1w6c9DubKS0gq6qy1Z9vH/D4HvO7vVWd+bykossZgWyUyXghNmSHzaA==" saltValue="97EkItIp/0sVvHN+9JTHIw==" spinCount="100000" sheet="1" objects="1" scenarios="1"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6"/>
  <sheetViews>
    <sheetView tabSelected="1" workbookViewId="0">
      <selection activeCell="D13" sqref="D13"/>
    </sheetView>
  </sheetViews>
  <sheetFormatPr baseColWidth="10" defaultRowHeight="15" x14ac:dyDescent="0.25"/>
  <cols>
    <col min="2" max="2" width="38.42578125" style="2" bestFit="1" customWidth="1"/>
    <col min="3" max="3" width="52.28515625" customWidth="1"/>
    <col min="4" max="4" width="16.7109375" style="3" customWidth="1"/>
    <col min="6" max="6" width="22.28515625" bestFit="1" customWidth="1"/>
  </cols>
  <sheetData>
    <row r="1" spans="2:6" ht="15.75" thickBot="1" x14ac:dyDescent="0.3"/>
    <row r="2" spans="2:6" ht="15.75" thickBot="1" x14ac:dyDescent="0.3">
      <c r="B2" s="13"/>
      <c r="C2" s="14" t="s">
        <v>49</v>
      </c>
      <c r="D2" s="15" t="s">
        <v>50</v>
      </c>
    </row>
    <row r="3" spans="2:6" x14ac:dyDescent="0.25">
      <c r="B3" s="12" t="s">
        <v>0</v>
      </c>
      <c r="C3" s="25" t="s">
        <v>1</v>
      </c>
      <c r="D3" s="16"/>
    </row>
    <row r="4" spans="2:6" x14ac:dyDescent="0.25">
      <c r="B4" s="10" t="s">
        <v>26</v>
      </c>
      <c r="C4" s="26" t="s">
        <v>47</v>
      </c>
      <c r="D4" s="17"/>
    </row>
    <row r="5" spans="2:6" x14ac:dyDescent="0.25">
      <c r="B5" s="10" t="s">
        <v>28</v>
      </c>
      <c r="C5" s="26">
        <v>12</v>
      </c>
      <c r="D5" s="17"/>
    </row>
    <row r="6" spans="2:6" x14ac:dyDescent="0.25">
      <c r="B6" s="10" t="s">
        <v>2</v>
      </c>
      <c r="C6" s="26" t="s">
        <v>22</v>
      </c>
      <c r="D6" s="17"/>
    </row>
    <row r="7" spans="2:6" x14ac:dyDescent="0.25">
      <c r="B7" s="10" t="s">
        <v>3</v>
      </c>
      <c r="C7" s="26" t="s">
        <v>23</v>
      </c>
      <c r="D7" s="17"/>
    </row>
    <row r="8" spans="2:6" x14ac:dyDescent="0.25">
      <c r="B8" s="10" t="s">
        <v>4</v>
      </c>
      <c r="C8" s="26" t="s">
        <v>5</v>
      </c>
      <c r="D8" s="17">
        <v>3</v>
      </c>
    </row>
    <row r="9" spans="2:6" x14ac:dyDescent="0.25">
      <c r="B9" s="10" t="s">
        <v>7</v>
      </c>
      <c r="C9" s="26" t="s">
        <v>9</v>
      </c>
      <c r="D9" s="17">
        <f>IF(C9="nicht bei den Eltern",250,52)</f>
        <v>250</v>
      </c>
    </row>
    <row r="10" spans="2:6" x14ac:dyDescent="0.25">
      <c r="B10" s="10" t="s">
        <v>10</v>
      </c>
      <c r="C10" s="26" t="s">
        <v>5</v>
      </c>
      <c r="D10" s="17">
        <f>IF(C10="ja",71,0)</f>
        <v>71</v>
      </c>
    </row>
    <row r="11" spans="2:6" x14ac:dyDescent="0.25">
      <c r="B11" s="10" t="s">
        <v>11</v>
      </c>
      <c r="C11" s="26" t="s">
        <v>5</v>
      </c>
      <c r="D11" s="17">
        <f>IF(C11="ja",15,0)</f>
        <v>15</v>
      </c>
    </row>
    <row r="12" spans="2:6" x14ac:dyDescent="0.25">
      <c r="B12" s="10"/>
      <c r="C12" s="26"/>
      <c r="D12" s="17"/>
    </row>
    <row r="13" spans="2:6" x14ac:dyDescent="0.25">
      <c r="B13" s="10" t="s">
        <v>27</v>
      </c>
      <c r="C13" s="27">
        <v>200</v>
      </c>
      <c r="D13" s="17">
        <f>IF(-1*(((C13*C5-1000)-(C13*C5-1000)*0.212)/C5-520*C15-IF(C16="ja",570,0))&gt;0,0,-1*(((C13*C5-1000)-(C13*C5-1000)*0.212)/C5-520*C15-IF(C16="ja",570,0)))</f>
        <v>-91.933333333333337</v>
      </c>
    </row>
    <row r="14" spans="2:6" x14ac:dyDescent="0.25">
      <c r="B14" s="10" t="s">
        <v>31</v>
      </c>
      <c r="C14" s="26">
        <v>10000</v>
      </c>
      <c r="D14" s="18">
        <f>-1*(C14-7500-C15*2100)/C5</f>
        <v>-208.33333333333334</v>
      </c>
    </row>
    <row r="15" spans="2:6" x14ac:dyDescent="0.25">
      <c r="B15" s="10" t="s">
        <v>29</v>
      </c>
      <c r="C15" s="26">
        <v>0</v>
      </c>
      <c r="D15" s="17"/>
    </row>
    <row r="16" spans="2:6" x14ac:dyDescent="0.25">
      <c r="B16" s="10" t="s">
        <v>30</v>
      </c>
      <c r="C16" s="26" t="s">
        <v>6</v>
      </c>
      <c r="D16" s="17"/>
      <c r="F16" t="s">
        <v>33</v>
      </c>
    </row>
    <row r="17" spans="2:8" x14ac:dyDescent="0.25">
      <c r="B17" s="10" t="s">
        <v>34</v>
      </c>
      <c r="C17" s="26"/>
      <c r="D17" s="17">
        <f>-1*C17</f>
        <v>0</v>
      </c>
    </row>
    <row r="18" spans="2:8" x14ac:dyDescent="0.25">
      <c r="B18" s="10" t="s">
        <v>32</v>
      </c>
      <c r="C18" s="26">
        <v>200</v>
      </c>
      <c r="D18" s="17">
        <f>IF(H18&gt;0,0,H18)</f>
        <v>-20</v>
      </c>
      <c r="F18" s="20">
        <f>IF(OR(C6=Tabelle2!E3,C6=Tabelle2!D6),130,180)</f>
        <v>180</v>
      </c>
      <c r="G18" s="24"/>
      <c r="H18" s="20">
        <f>F18-C18</f>
        <v>-20</v>
      </c>
    </row>
    <row r="19" spans="2:8" x14ac:dyDescent="0.25">
      <c r="B19" s="10"/>
      <c r="C19" s="26"/>
      <c r="D19" s="17"/>
      <c r="F19" s="24"/>
      <c r="G19" s="24"/>
      <c r="H19" s="24"/>
    </row>
    <row r="20" spans="2:8" x14ac:dyDescent="0.25">
      <c r="B20" s="10" t="s">
        <v>36</v>
      </c>
      <c r="C20" s="26">
        <v>450</v>
      </c>
      <c r="D20" s="17"/>
      <c r="F20" s="24"/>
      <c r="G20" s="24"/>
      <c r="H20" s="24"/>
    </row>
    <row r="21" spans="2:8" x14ac:dyDescent="0.25">
      <c r="B21" s="10" t="s">
        <v>35</v>
      </c>
      <c r="C21" s="26" t="s">
        <v>5</v>
      </c>
      <c r="D21" s="17">
        <f>IF(F21&gt;0,0,F21)</f>
        <v>0</v>
      </c>
      <c r="F21" s="20">
        <f>-1*((((C20*12-1000)-(C20*12-1000)*IF(C21="ja",0.37,0.212))/12)-IF(C24=Tabelle2!C15,1715,1145)-F27)</f>
        <v>1694</v>
      </c>
      <c r="G21" s="24"/>
      <c r="H21" s="24"/>
    </row>
    <row r="22" spans="2:8" x14ac:dyDescent="0.25">
      <c r="B22" s="10" t="s">
        <v>37</v>
      </c>
      <c r="C22" s="26">
        <v>3000</v>
      </c>
      <c r="D22" s="17"/>
      <c r="F22" s="24"/>
      <c r="G22" s="24"/>
      <c r="H22" s="24"/>
    </row>
    <row r="23" spans="2:8" x14ac:dyDescent="0.25">
      <c r="B23" s="10" t="s">
        <v>35</v>
      </c>
      <c r="C23" s="26" t="s">
        <v>6</v>
      </c>
      <c r="D23" s="17">
        <f>IF(F23&gt;0,0,F23)</f>
        <v>-373.33333333333348</v>
      </c>
      <c r="F23" s="20">
        <f>-1*((((C22*12-1000)-(C22*12-1000)*IF(C23="ja",0.37,0.212))/12)-IF(C24=Tabelle2!C15,1715,1145)-F27)</f>
        <v>-373.33333333333348</v>
      </c>
      <c r="G23" s="24"/>
      <c r="H23" s="24"/>
    </row>
    <row r="24" spans="2:8" x14ac:dyDescent="0.25">
      <c r="B24" s="10" t="s">
        <v>30</v>
      </c>
      <c r="C24" s="26" t="s">
        <v>38</v>
      </c>
      <c r="D24" s="17"/>
      <c r="F24" s="24"/>
      <c r="G24" s="24"/>
      <c r="H24" s="24"/>
    </row>
    <row r="25" spans="2:8" x14ac:dyDescent="0.25">
      <c r="B25" s="10"/>
      <c r="C25" s="26"/>
      <c r="D25" s="17"/>
      <c r="F25" s="24"/>
      <c r="G25" s="24"/>
      <c r="H25" s="24"/>
    </row>
    <row r="26" spans="2:8" x14ac:dyDescent="0.25">
      <c r="B26" s="10" t="s">
        <v>41</v>
      </c>
      <c r="C26" s="26"/>
      <c r="D26" s="17"/>
      <c r="F26" s="24"/>
      <c r="G26" s="24"/>
      <c r="H26" s="24"/>
    </row>
    <row r="27" spans="2:8" ht="15.75" thickBot="1" x14ac:dyDescent="0.3">
      <c r="B27" s="11" t="s">
        <v>42</v>
      </c>
      <c r="C27" s="28">
        <v>500</v>
      </c>
      <c r="D27" s="19"/>
      <c r="F27" s="24">
        <f>IF(C27&gt;710,0,710-C27)</f>
        <v>210</v>
      </c>
      <c r="G27" s="24"/>
      <c r="H27" s="24"/>
    </row>
    <row r="28" spans="2:8" x14ac:dyDescent="0.25">
      <c r="C28" s="1"/>
      <c r="D28" s="20"/>
      <c r="F28" s="24"/>
      <c r="G28" s="24"/>
      <c r="H28" s="24"/>
    </row>
    <row r="29" spans="2:8" x14ac:dyDescent="0.25">
      <c r="C29" s="1"/>
      <c r="D29" s="20"/>
      <c r="F29" s="24"/>
      <c r="G29" s="24"/>
      <c r="H29" s="24"/>
    </row>
    <row r="30" spans="2:8" ht="15.75" thickBot="1" x14ac:dyDescent="0.3">
      <c r="C30" s="1"/>
      <c r="D30" s="20"/>
      <c r="F30" s="20"/>
      <c r="G30" s="24"/>
      <c r="H30" s="24"/>
    </row>
    <row r="31" spans="2:8" x14ac:dyDescent="0.25">
      <c r="B31" s="4" t="s">
        <v>12</v>
      </c>
      <c r="C31" s="5"/>
      <c r="D31" s="21">
        <f>SUM(D3:D11)</f>
        <v>339</v>
      </c>
    </row>
    <row r="32" spans="2:8" x14ac:dyDescent="0.25">
      <c r="B32" s="6" t="s">
        <v>43</v>
      </c>
      <c r="C32" s="7"/>
      <c r="D32" s="22">
        <f>D9</f>
        <v>250</v>
      </c>
    </row>
    <row r="33" spans="2:4" x14ac:dyDescent="0.25">
      <c r="B33" s="6" t="s">
        <v>44</v>
      </c>
      <c r="C33" s="7"/>
      <c r="D33" s="22">
        <f>IF(C3=Tabelle2!A1,D31+D13+D14+D17+D18+D21+D23,Tabelle1!D31+Tabelle1!D13+Tabelle1!D14+Tabelle1!D17+Tabelle1!D18)</f>
        <v>-354.60000000000014</v>
      </c>
    </row>
    <row r="34" spans="2:4" x14ac:dyDescent="0.25">
      <c r="B34" s="6" t="s">
        <v>45</v>
      </c>
      <c r="C34" s="7"/>
      <c r="D34" s="22">
        <f>D33*12</f>
        <v>-4255.2000000000016</v>
      </c>
    </row>
    <row r="35" spans="2:4" ht="15.75" thickBot="1" x14ac:dyDescent="0.3">
      <c r="B35" s="8" t="s">
        <v>46</v>
      </c>
      <c r="C35" s="9"/>
      <c r="D35" s="23">
        <f>D34/2</f>
        <v>-2127.6000000000008</v>
      </c>
    </row>
    <row r="36" spans="2:4" x14ac:dyDescent="0.25">
      <c r="C36" s="1"/>
    </row>
  </sheetData>
  <sheetProtection algorithmName="SHA-512" hashValue="vJMt2aymRjWFYl3yPyCJPR/+97mS+eJjqhcSElWp6jvVOq7CrY2E9itD7l1eXcl4fu8rzlMUOIzQ77a8+tgtCg==" saltValue="G2DN57jlfHxcnp60Zsm5hg==" spinCount="100000" sheet="1" objects="1" scenarios="1"/>
  <dataValidations count="9">
    <dataValidation type="list" showInputMessage="1" showErrorMessage="1" sqref="C3" xr:uid="{00000000-0002-0000-0000-000000000000}">
      <formula1>ArtBAföG</formula1>
    </dataValidation>
    <dataValidation type="list" showInputMessage="1" showErrorMessage="1" sqref="C8 C10:C11 C16 C21 C23 C30" xr:uid="{00000000-0002-0000-0000-000001000000}">
      <formula1>janein</formula1>
    </dataValidation>
    <dataValidation type="list" showInputMessage="1" showErrorMessage="1" sqref="C9" xr:uid="{00000000-0002-0000-0000-000002000000}">
      <formula1>Sit</formula1>
    </dataValidation>
    <dataValidation type="list" showInputMessage="1" showErrorMessage="1" sqref="C6" xr:uid="{00000000-0002-0000-0000-000003000000}">
      <formula1>schule</formula1>
    </dataValidation>
    <dataValidation type="list" showInputMessage="1" showErrorMessage="1" sqref="C7" xr:uid="{00000000-0002-0000-0000-000004000000}">
      <formula1>lands</formula1>
    </dataValidation>
    <dataValidation type="list" showInputMessage="1" showErrorMessage="1" sqref="C5" xr:uid="{00000000-0002-0000-0000-000005000000}">
      <formula1>mon</formula1>
    </dataValidation>
    <dataValidation type="list" showInputMessage="1" showErrorMessage="1" sqref="C4" xr:uid="{00000000-0002-0000-0000-000006000000}">
      <formula1>Jahr</formula1>
    </dataValidation>
    <dataValidation type="list" showInputMessage="1" showErrorMessage="1" sqref="C15" xr:uid="{00000000-0002-0000-0000-000007000000}">
      <formula1>kin</formula1>
    </dataValidation>
    <dataValidation type="list" showInputMessage="1" showErrorMessage="1" sqref="C24" xr:uid="{00000000-0002-0000-0000-000008000000}">
      <formula1>verh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13</vt:i4>
      </vt:variant>
    </vt:vector>
  </HeadingPairs>
  <TitlesOfParts>
    <vt:vector size="15" baseType="lpstr">
      <vt:lpstr>Tabelle2</vt:lpstr>
      <vt:lpstr>Tabelle1</vt:lpstr>
      <vt:lpstr>ArtBAföG</vt:lpstr>
      <vt:lpstr>ausbart</vt:lpstr>
      <vt:lpstr>Jahr</vt:lpstr>
      <vt:lpstr>janein</vt:lpstr>
      <vt:lpstr>kin</vt:lpstr>
      <vt:lpstr>land</vt:lpstr>
      <vt:lpstr>lands</vt:lpstr>
      <vt:lpstr>landss</vt:lpstr>
      <vt:lpstr>mon</vt:lpstr>
      <vt:lpstr>schulart</vt:lpstr>
      <vt:lpstr>schule</vt:lpstr>
      <vt:lpstr>Sit</vt:lpstr>
      <vt:lpstr>verh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</dc:creator>
  <cp:lastModifiedBy>Daniel</cp:lastModifiedBy>
  <dcterms:created xsi:type="dcterms:W3CDTF">2017-11-18T15:19:51Z</dcterms:created>
  <dcterms:modified xsi:type="dcterms:W3CDTF">2017-12-02T20:53:26Z</dcterms:modified>
</cp:coreProperties>
</file>