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Sachsen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Sachsen!$A$1:$N$40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<sst xmlns="http://schemas.openxmlformats.org/spreadsheetml/2006/main" count="337" uniqueCount="276">
  <si>
    <t xml:space="preserve">Abi-Rechner Sachsen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</si>
  <si>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</si>
  <si>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</si>
  <si>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</si>
  <si>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</si>
  <si>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</si>
  <si>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</si>
  <si>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</si>
  <si>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</si>
  <si>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</si>
  <si>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</si>
  <si>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</si>
  <si>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</si>
  <si>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</si>
  <si>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</si>
  <si>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</si>
  <si>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</si>
  <si>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</si>
  <si>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</si>
  <si>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</si>
  <si>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</si>
  <si>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</si>
  <si>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Sachsen</t>
  </si>
  <si>
    <t xml:space="preserve">40</t>
  </si>
  <si>
    <t xml:space="preserve">5</t>
  </si>
  <si>
    <t xml:space="preserve">Abitur 2027 (SOGYA)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</si>
  <si>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</si>
  <si>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</si>
  <si>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</si>
  <si>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</si>
  <si>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</si>
  <si>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</si>
  <si>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</si>
  <si>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Sachsen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</si>
  <si>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</si>
  <si>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</si>
  <si>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</si>
  <si>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</si>
  <si>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</si>
  <si>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(SOGYA)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</si>
  <si>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</si>
  <si>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</si>
  <si>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</si>
  <si>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</si>
  <si>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</si>
  <si>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</si>
  <si>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</si>
  <si>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</si>
  <si>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</si>
  <si>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</si>
  <si>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</si>
  <si>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</si>
  <si>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</si>
  <si>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</si>
  <si>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</si>
  <si>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</si>
  <si>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</si>
  <si>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</si>
  <si>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</si>
  <si>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</si>
  <si>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</si>
  <si>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</si>
  <si>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</si>
  <si>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</si>
  <si>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</si>
  <si>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</si>
  <si>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</si>
  <si>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</si>
  <si>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</si>
  <si>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</si>
  <si>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</si>
  <si>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</si>
  <si>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</si>
  <si>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</si>
  <si>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</si>
  <si>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</si>
  <si>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</si>
  <si>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</si>
  <si>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</si>
  <si>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</si>
  <si>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</si>
  <si>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</si>
  <si>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</si>
  <si>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</si>
  <si>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</si>
  <si>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</si>
  <si>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</si>
  <si>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</si>
  <si>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</si>
  <si>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</si>
  <si>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</si>
  <si>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</si>
  <si>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</si>
  <si>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</si>
  <si>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</si>
  <si>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</si>
  <si>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</si>
  <si>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</si>
  <si>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</si>
  <si>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</si>
  <si>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</si>
  <si>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</si>
  <si>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</si>
  <si>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</si>
  <si>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</si>
  <si>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</si>
  <si>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</si>
  <si>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</si>
  <si>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</si>
  <si>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</si>
  <si>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</si>
  <si>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</si>
  <si>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</si>
  <si>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</si>
  <si>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</si>
  <si>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</si>
  <si>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</si>
  <si>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</si>
  <si>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</si>
  <si>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</si>
  <si>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</si>
  <si>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</si>
  <si>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</si>
  <si>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</si>
  <si>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</si>
  <si>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</si>
  <si>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Prüfungsfach
mündlich oder BLL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</si>
  <si>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</si>
  <si>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</si>
  <si>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</si>
  <si>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</si>
  <si>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</si>
  <si>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</si>
  <si>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</si>
  <si>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</si>
  <si>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</si>
  <si>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</si>
  <si>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</si>
  <si>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</si>
  <si>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</si>
  <si>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</si>
  <si>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</si>
  <si>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</si>
  <si>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</si>
  <si>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</si>
  <si>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</si>
  <si>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</si>
  <si>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</si>
  <si>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</si>
  <si>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</si>
  <si>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</si>
  <si>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</si>
  <si>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</si>
  <si>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</si>
  <si>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Gesamtpunkte (einfach gewertetes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</si>
  <si>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</si>
  <si>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</si>
  <si>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</si>
  <si>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</si>
  <si>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</si>
  <si>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</si>
  <si>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</si>
  <si>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</si>
  <si>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</si>
  <si>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</si>
  <si>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</si>
  <si>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</si>
  <si>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</si>
  <si>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Höchstens 4 Unterkurse in den Leistungs-/eA-Fächern</t>
  </si>
  <si>
    <t xml:space="preserve">Block II F</t>
  </si>
  <si>
    <t xml:space="preserve">Kurs 11</t>
  </si>
  <si>
    <t xml:space="preserve">Keine Pflicht-Halbjahre mit 0 Punkten</t>
  </si>
  <si>
    <t xml:space="preserve">&gt;=5 Punkte F</t>
  </si>
  <si>
    <t xml:space="preserve">Kurs 12</t>
  </si>
  <si>
    <t xml:space="preserve">Nicht mehr Pflichtkurse markiert, als eingebracht werden dürfen</t>
  </si>
  <si>
    <t xml:space="preserve">&gt;=5 in Pflichtfächern F</t>
  </si>
  <si>
    <t xml:space="preserve">Kurs 13</t>
  </si>
  <si>
    <t xml:space="preserve">Block II mindestens 100 Punkte</t>
  </si>
  <si>
    <t xml:space="preserve">Prüfung 0 F</t>
  </si>
  <si>
    <t xml:space="preserve">Kurs 14</t>
  </si>
  <si>
    <t xml:space="preserve">unter Mindestpunktzahl F</t>
  </si>
  <si>
    <t xml:space="preserve">Keine Prüfung mit 0 Punkten</t>
  </si>
  <si>
    <t xml:space="preserve">nötige Prüfungen &gt;=5</t>
  </si>
  <si>
    <t xml:space="preserve">Gesamtpunktzahl mindestens 300</t>
  </si>
  <si>
    <t xml:space="preserve">fehlende Prüfungen</t>
  </si>
  <si>
    <t xml:space="preserve">Die Regeln in Sachsen kurz erklärt</t>
  </si>
  <si>
    <t xml:space="preserve">B2 Bedingung 0 A</t>
  </si>
  <si>
    <t xml:space="preserve">• 40 Kurshalbjahre, Leistungskurse doppelt.</t>
  </si>
  <si>
    <t xml:space="preserve">Legende</t>
  </si>
  <si>
    <t xml:space="preserve">B2 Bedingung 1 A</t>
  </si>
  <si>
    <t xml:space="preserve">• Block I = Punktsumme / 48 × 40, ab ,5 aufgerundet.</t>
  </si>
  <si>
    <t xml:space="preserve">Eingabefeld (Punkte 0–15)</t>
  </si>
  <si>
    <t xml:space="preserve">B2 Bedingung 2 A</t>
  </si>
  <si>
    <t xml:space="preserve">• Höchstens 8 Unterkurse, davon höchstens 4 im LK; keine 0 Punkte.</t>
  </si>
  <si>
    <t xml:space="preserve">Halbjahr wird eingebracht</t>
  </si>
  <si>
    <t xml:space="preserve">B2 gültig A</t>
  </si>
  <si>
    <t xml:space="preserve">• Block II: 5 Prüfungen, jeweils vierfach.</t>
  </si>
  <si>
    <t xml:space="preserve">eingebracht, aber Unterkurs (unter 5 Punkten)</t>
  </si>
  <si>
    <t xml:space="preserve">B2 Bedingung 0 F</t>
  </si>
  <si>
    <t xml:space="preserve">• Bestehen Block II: mind. 100 Punkte, in 3 Fächern (darunter ein LK) mind. 5 Punkte, keine Prüfung mit 0 Punkten.</t>
  </si>
  <si>
    <t xml:space="preserve">wird nicht eingebracht (Streichergebnis)</t>
  </si>
  <si>
    <t xml:space="preserve">B2 Bedingung 1 F</t>
  </si>
  <si>
    <t xml:space="preserve">B2 Bedingung 2 F</t>
  </si>
  <si>
    <t xml:space="preserve">Quelle: SOGYA Sachsen § 48</t>
  </si>
  <si>
    <t xml:space="preserve">Die Tabelle wählt automatisch die günstigsten Halbjahre aus.</t>
  </si>
  <si>
    <t xml:space="preserve">B2 gültig F</t>
  </si>
  <si>
    <t xml:space="preserve">https://www.revosax.sachsen.de/vorschrift/20003-Schulordnung-Gymnasien-Abiturpruefung</t>
  </si>
  <si>
    <t xml:space="preserve">Blattschutz ohne Passwort: Überprüfen → Blatt schützen aufheben.</t>
  </si>
  <si>
    <t xml:space="preserve">fehlende Eingaben</t>
  </si>
  <si>
    <t xml:space="preserve">vollständig</t>
  </si>
  <si>
    <t xml:space="preserve">Online-Rechner Sachsen mit Statistik und PDF-Download: https://www.abi-rechner.com/bundeslander/sachsen/</t>
  </si>
  <si>
    <t xml:space="preserve">m_pts</t>
  </si>
  <si>
    <t xml:space="preserve">Alle Angaben ohne Gewähr. Maßgeblich ist die Oberstufenverordnung deines Landes und die Auskunft deiner Schule.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</si>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</sst>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revosax.sachsen.de/vorschrift/20003-Schulordnung-Gymnasien-Abiturpruefung" TargetMode="External"/><Relationship Id="rId3" Type="http://schemas.openxmlformats.org/officeDocument/2006/relationships/hyperlink" Target="https://www.abi-rechner.com/bundeslander/sachs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Sachsen'!A1" display="Sachs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IF($U$9&lt;=4,1,0)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40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IF($U$4=0,"",$U$38)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IF($U$4=0,"",$U$61)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IF($U$4=0,"",$U$67)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126</v>
      </c>
      <c r="C10" s="22"/>
      <c r="D10" s="23" t="s">
        <v>110</v>
      </c>
      <c r="E10" s="24"/>
      <c r="F10" s="24"/>
      <c r="G10" s="24"/>
      <c r="H10" s="24"/>
      <c r="I10" s="25"/>
      <c r="J10" s="30" t="s">
        <v>122</v>
      </c>
      <c r="L10" s="31" t="s">
        <v>127</v>
      </c>
      <c r="M10" s="33" t="str">
        <f aca="false">IF($U$4=0,"",IF($U$69=1,$U$70/10,"nicht bestanden"))</f>
        <v/>
      </c>
      <c r="N10" s="29"/>
      <c r="T10" s="15" t="s">
        <v>128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132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IF($U$4=0,"",$U$39)</f>
        <v/>
      </c>
      <c r="N13" s="29" t="str">
        <f aca="false">IF($U$4=0,"","Formel: "&amp;FIXED($U$46,1)&amp;" / "&amp;$U$45&amp;" × 40")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147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+"&amp;FIXED(40/$U$45,2))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8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IF($U$4=0,"",IF($U$51=1,"✓ erfüllt","✗ nicht erfüllt"))</f>
        <v/>
      </c>
      <c r="N21" s="36" t="str">
        <f aca="false">IF($U$4=0,"",$U$60&amp;" Unterkurse")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IF($U$4=0,"",IF($U$55=1,"✓ erfüllt","✗ nicht erfüllt"))</f>
        <v/>
      </c>
      <c r="N22" s="36" t="str">
        <f aca="false">IF($U$4=0,"",$U$12&amp;" mit 0 Punkten")</f>
        <v/>
      </c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22.3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IF($U$4=0,"",IF($U$58=1,"✓ erfüllt","✗ nicht erfüllt"))</f>
        <v/>
      </c>
      <c r="N23" s="36"/>
      <c r="T23" s="15" t="s">
        <v>175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40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336</v>
      </c>
      <c r="CP23" s="15" t="n">
        <f aca="false">CM23+CH23+CJ23</f>
        <v>48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224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IF($V$9&lt;=4,1,0)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IF($U$4=0,"",IF($U$63=1,"✓ erfüllt","✗ nicht erfüllt"))</f>
        <v/>
      </c>
      <c r="N24" s="36" t="str">
        <f aca="false">IF($U$4=0,"",$U$61&amp;" Punkte")</f>
        <v/>
      </c>
      <c r="T24" s="15" t="s">
        <v>178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22.35" hidden="false" customHeight="false" outlineLevel="0" collapsed="false">
      <c r="B25" s="36" t="s">
        <v>179</v>
      </c>
      <c r="C25" s="37"/>
      <c r="D25" s="38"/>
      <c r="E25" s="24"/>
      <c r="F25" s="24"/>
      <c r="G25" s="24"/>
      <c r="H25" s="24"/>
      <c r="I25" s="39"/>
      <c r="J25" s="39"/>
      <c r="L25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5" s="43" t="str">
        <f aca="false">IF($U$4=0,"",IF($U$64=1,"✓ erfüllt","✗ nicht erfüllt"))</f>
        <v/>
      </c>
      <c r="N25" s="36" t="str">
        <f aca="false">IF($U$4=0,"",$U$62&amp;" Prüfungen")</f>
        <v/>
      </c>
      <c r="T25" s="15" t="s">
        <v>180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L26" s="42" t="s">
        <v>181</v>
      </c>
      <c r="M26" s="43" t="str">
        <f aca="false">IF($U$4=0,"",IF($U$65=1,"✓ erfüllt","✗ nicht erfüllt"))</f>
        <v/>
      </c>
      <c r="N26" s="36"/>
      <c r="T26" s="15" t="s">
        <v>182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2" t="s">
        <v>183</v>
      </c>
      <c r="M27" s="43" t="str">
        <f aca="false">IF($U$4=0,"",IF($U$68=1,"✓ erfüllt","✗ nicht erfüllt"))</f>
        <v/>
      </c>
      <c r="N27" s="36" t="str">
        <f aca="false">IF($U$4=0,"",$U$67&amp;" Punkte")</f>
        <v/>
      </c>
      <c r="T27" s="15" t="s">
        <v>184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185</v>
      </c>
      <c r="T28" s="15" t="s">
        <v>186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187</v>
      </c>
      <c r="L29" s="44" t="s">
        <v>188</v>
      </c>
      <c r="T29" s="15" t="s">
        <v>189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190</v>
      </c>
      <c r="L30" s="8" t="s">
        <v>191</v>
      </c>
      <c r="T30" s="15" t="s">
        <v>192</v>
      </c>
      <c r="U30" s="15" t="n">
        <f aca="false">IF($U$19=0,1,0)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193</v>
      </c>
      <c r="L31" s="45" t="s">
        <v>194</v>
      </c>
      <c r="T31" s="15" t="s">
        <v>195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196</v>
      </c>
      <c r="L32" s="46" t="s">
        <v>197</v>
      </c>
      <c r="T32" s="15" t="s">
        <v>198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L33" s="47" t="s">
        <v>200</v>
      </c>
      <c r="T33" s="15" t="s">
        <v>201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T34" s="15" t="s">
        <v>202</v>
      </c>
      <c r="U34" s="15" t="n">
        <f aca="false">IF($U$24=0,1,0)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203</v>
      </c>
      <c r="L35" s="48" t="s">
        <v>204</v>
      </c>
      <c r="T35" s="15" t="s">
        <v>205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206</v>
      </c>
      <c r="L36" s="48" t="s">
        <v>207</v>
      </c>
      <c r="T36" s="15" t="s">
        <v>208</v>
      </c>
      <c r="U36" s="15" t="n">
        <f aca="false">INDEX($DG$3:$DG$3,$U$13)+$U$27</f>
        <v>45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209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210</v>
      </c>
      <c r="T38" s="15" t="s">
        <v>211</v>
      </c>
      <c r="U38" s="15" t="n">
        <f aca="false">IF($U$37=1,INDEX($CQ$3:$CQ$3,$U$13),INDEX($CQ$23:$CQ$23,$U$14))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212</v>
      </c>
      <c r="T39" s="15" t="s">
        <v>213</v>
      </c>
      <c r="U39" s="15" t="n">
        <f aca="false">IF($U$37=1,INDEX($CK$3:$CK$3,$U$13),INDEX($CK$23:$CK$23,$U$14))</f>
        <v>40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214</v>
      </c>
      <c r="U40" s="15" t="n">
        <f aca="false">IF($U$37=1,INDEX($CR$3:$CR$3,$U$13),INDEX($CR$23:$CR$23,$U$14))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215</v>
      </c>
      <c r="U41" s="15" t="n">
        <f aca="false">IF($U$37=1,INDEX($CS$3:$CS$3,$U$13),INDEX($CS$23:$CS$23,$U$14))</f>
        <v>8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216</v>
      </c>
      <c r="U42" s="15" t="n">
        <f aca="false">IF($U$37=1,INDEX($CT$3:$CT$3,$U$13),INDEX($CT$23:$CT$23,$U$14))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217</v>
      </c>
      <c r="U43" s="15" t="n">
        <f aca="false">IF($U$37=1,INDEX($CL$3:$CL$3,$U$13),INDEX($CL$23:$CL$23,$U$14))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218</v>
      </c>
      <c r="U44" s="15" t="n">
        <f aca="false">IF($U$37=1,INDEX($CU$3:$CU$3,$U$13),INDEX($CU$23:$CU$23,$U$14))</f>
        <v>224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219</v>
      </c>
      <c r="U45" s="15" t="n">
        <f aca="false">IF($U$37=1,INDEX($CP$3:$CP$3,$U$13),INDEX($CP$23:$CP$23,$U$14))</f>
        <v>48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220</v>
      </c>
      <c r="U46" s="15" t="n">
        <f aca="false">IF($U$37=1,INDEX($CO$3:$CO$3,$U$13),INDEX($CO$23:$CO$23,$U$14))</f>
        <v>336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221</v>
      </c>
      <c r="U47" s="15" t="n">
        <f aca="false">IF($U$37=1,INDEX($CH$3:$CH$3,$U$13),INDEX($CH$23:$CH$23,$U$14))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222</v>
      </c>
      <c r="U48" s="15" t="n">
        <f aca="false">IF($U$37=1,INDEX($DF$3:$DF$3,$U$13),INDEX($DF$23:$DF$23,$U$14))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223</v>
      </c>
      <c r="U49" s="15" t="n">
        <f aca="false">IF($U$37=1,INDEX($CV$3:$CV$3,$U$13),INDEX($CV$23:$CV$23,$U$14))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224</v>
      </c>
      <c r="U50" s="15" t="n">
        <f aca="false">IF($U$37=1,INDEX($CW$3:$CW$3,$U$13),INDEX($CW$23:$CW$23,$U$14))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225</v>
      </c>
      <c r="U51" s="15" t="n">
        <f aca="false">IF($U$37=1,INDEX($CX$3:$CX$3,$U$13),INDEX($CX$23:$CX$23,$U$14))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226</v>
      </c>
      <c r="U52" s="15" t="n">
        <f aca="false">IF($U$37=1,INDEX($CY$3:$CY$3,$U$13),INDEX($CY$23:$CY$23,$U$14))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227</v>
      </c>
      <c r="U53" s="15" t="n">
        <f aca="false">IF($U$37=1,INDEX($CZ$3:$CZ$3,$U$13),INDEX($CZ$23:$CZ$23,$U$14))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228</v>
      </c>
      <c r="U54" s="15" t="n">
        <f aca="false">IF($U$37=1,INDEX($DA$3:$DA$3,$U$13),INDEX($DA$23:$DA$23,$U$14))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229</v>
      </c>
      <c r="U55" s="15" t="n">
        <f aca="false">IF($U$37=1,INDEX($DB$3:$DB$3,$U$13),INDEX($DB$23:$DB$23,$U$14))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230</v>
      </c>
      <c r="U56" s="15" t="n">
        <f aca="false">IF($U$37=1,INDEX($DC$3:$DC$3,$U$13),INDEX($DC$23:$DC$23,$U$14))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231</v>
      </c>
      <c r="U57" s="15" t="n">
        <f aca="false">IF($U$37=1,INDEX($DD$3:$DD$3,$U$13),INDEX($DD$23:$DD$23,$U$14))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232</v>
      </c>
      <c r="U58" s="15" t="n">
        <f aca="false">IF($U$37=1,INDEX($DE$3:$DE$3,$U$13),INDEX($DE$23:$DE$23,$U$14))</f>
        <v>1</v>
      </c>
    </row>
    <row r="59" customFormat="false" ht="15" hidden="false" customHeight="false" outlineLevel="0" collapsed="false">
      <c r="T59" s="15" t="s">
        <v>233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234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235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236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237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238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239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240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150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241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242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243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244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245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7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revosax.sachsen.de/vorschrift/20003-Schulordnung-Gymnasien-Abiturpruefung"/>
    <hyperlink ref="B38" r:id="rId3" display="Online-Rechner Sachsen mit Statistik und PDF-Download: https://www.abi-rechner.com/bundeslander/sachs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Sachsen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246</v>
      </c>
    </row>
    <row r="2" customFormat="false" ht="15" hidden="false" customHeight="false" outlineLevel="0" collapsed="false">
      <c r="B2" s="2" t="s">
        <v>247</v>
      </c>
    </row>
    <row r="4" customFormat="false" ht="15" hidden="false" customHeight="false" outlineLevel="0" collapsed="false">
      <c r="B4" s="41" t="s">
        <v>127</v>
      </c>
      <c r="C4" s="41" t="s">
        <v>248</v>
      </c>
      <c r="D4" s="41" t="s">
        <v>249</v>
      </c>
      <c r="F4" s="41" t="s">
        <v>250</v>
      </c>
      <c r="G4" s="41" t="s">
        <v>251</v>
      </c>
      <c r="H4" s="6" t="s">
        <v>252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253</v>
      </c>
      <c r="H5" s="11" t="s">
        <v>254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255</v>
      </c>
      <c r="H6" s="11" t="s">
        <v>254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256</v>
      </c>
      <c r="H7" s="11" t="s">
        <v>254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257</v>
      </c>
      <c r="H8" s="11" t="s">
        <v>258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259</v>
      </c>
      <c r="H9" s="11" t="s">
        <v>258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260</v>
      </c>
      <c r="H10" s="11" t="s">
        <v>258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261</v>
      </c>
      <c r="H11" s="11" t="s">
        <v>262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263</v>
      </c>
      <c r="H12" s="11" t="s">
        <v>262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264</v>
      </c>
      <c r="H13" s="11" t="s">
        <v>262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265</v>
      </c>
      <c r="H14" s="11" t="s">
        <v>266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267</v>
      </c>
      <c r="H15" s="11" t="s">
        <v>266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268</v>
      </c>
      <c r="H16" s="11" t="s">
        <v>266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269</v>
      </c>
      <c r="H17" s="11" t="s">
        <v>270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270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271</v>
      </c>
      <c r="H19" s="11" t="s">
        <v>270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272</v>
      </c>
      <c r="H20" s="11" t="s">
        <v>273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274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2026-09-23T23:59:39Z</dcterms:created>
  <dc:creator>abi-rechner.com</dc:creator>
  <dc:description/>
  <cp:keywords>Abi-Rechner Abiturnote Excel Abitur 2027</cp:keywords>
  <dc:language>en-US</dc:language>
  <cp:lastModifiedBy/>
  <dcterms:modified xsi:type="dcterms:W3CDTF">2026-09-23T23:59:39Z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